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45" windowHeight="8445" tabRatio="988" activeTab="0"/>
  </bookViews>
  <sheets>
    <sheet name="PL1" sheetId="1" r:id="rId1"/>
  </sheets>
  <definedNames>
    <definedName name="_xlnm._FilterDatabase" localSheetId="0" hidden="1">'PL1'!$A$3:$D$31</definedName>
    <definedName name="_xlnm.Print_Area" localSheetId="0">'PL1'!$A$1:$E$32</definedName>
    <definedName name="_xlnm.Print_Titles" localSheetId="0">'PL1'!$3:$3</definedName>
  </definedNames>
  <calcPr fullCalcOnLoad="1"/>
</workbook>
</file>

<file path=xl/sharedStrings.xml><?xml version="1.0" encoding="utf-8"?>
<sst xmlns="http://schemas.openxmlformats.org/spreadsheetml/2006/main" count="70" uniqueCount="62">
  <si>
    <t>Địa điểm</t>
  </si>
  <si>
    <t>Stt</t>
  </si>
  <si>
    <t>Tên khu đất</t>
  </si>
  <si>
    <t>Khu đất số 26, 28, 30 Lê Lợi</t>
  </si>
  <si>
    <t>Dự án Công viên nghĩa trang</t>
  </si>
  <si>
    <t xml:space="preserve">Dự án Trường song ngữ Quốc tế Học viện Anh Quốc - Huế </t>
  </si>
  <si>
    <t>Khu đất số 20, 22, 24 Lê Lợi</t>
  </si>
  <si>
    <t>Khu đất dự án khách sạn/bệnh viện chất lượng cao Nguyễn Trường Tộ</t>
  </si>
  <si>
    <t xml:space="preserve">Khu đất tổ hợp dịch vụ thương mại và du lịch Phạm Văn Đồng </t>
  </si>
  <si>
    <t>Khu phức hợp Safari World kết hợp du lịch nghỉ dưỡng chăm sóc sức khỏe</t>
  </si>
  <si>
    <t xml:space="preserve">Khu đô thị du lịch sinh thái Thanh Trà Thủy Biều </t>
  </si>
  <si>
    <t>Khu đất kho xăng dầu, kho gas và trạm chiết nạp tại Tân Cảng Thuận An</t>
  </si>
  <si>
    <t>Khu đất dự án nông nghiệp ứng dụng công nghệ cao</t>
  </si>
  <si>
    <t xml:space="preserve">Khu đất khu du lịch dịch vụ nghỉ dưỡng Vinh Mỹ </t>
  </si>
  <si>
    <t>Khu đất để thực hiện dự án khu dân cư tại khu quy hoạch LK8, LK9, CX11 và CC5 thuộc Khu A - Đô thị mới An Vân Dương</t>
  </si>
  <si>
    <t xml:space="preserve">Khu đất để thực hiện dự án khu ở - Thương mại OTM3 và Khu công viên vui chơi giải trí CX3 thuộc Khu A - Đô thị mới An Vân Dương </t>
  </si>
  <si>
    <t xml:space="preserve">Khu đất để thực hiện dự án chỉnh trang khu dân cư tại lô CTR11, CTR12 và khai thác quỹ đất xen ghép thuộc Khu A - Đô thị mới An Vân Dương </t>
  </si>
  <si>
    <t xml:space="preserve">Khu đất để thực hiện dự án khu đô thị phía Đông đường Thủy Dương - Thuận An thuộc Khu E - Đô thị mới An Vân Dương </t>
  </si>
  <si>
    <t xml:space="preserve">Khu đất để thực hiện dự án khu đô thị hai bên đường Chợ Mai - Tân Mỹ thuộc Khu C - Đô thị mới An Vân Dương </t>
  </si>
  <si>
    <t xml:space="preserve">Khu đất để thực hiện dự án khu quy hoạch LK7, BT1, DV1 và DV2 thuộc khu A - Đô thị mới An Vân Dương </t>
  </si>
  <si>
    <t xml:space="preserve">Khu đất để thực hiện dự án tổ hợp Đô thị thương mại, văn hóa đa năng kết hợp dịch vụ du lịch, nghỉ dưỡng thuộc khu D - Đô thị mới An Vân Dương </t>
  </si>
  <si>
    <t>Khu dân cư đô thị Hương Vinh</t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</si>
  <si>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</si>
  <si>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QUÝ II (12 khu đất)</t>
  </si>
  <si>
    <t>QUÝ III (09 khu đất)</t>
  </si>
  <si>
    <t>Thành phố Huế</t>
  </si>
  <si>
    <t>Phường Xuân Phú</t>
  </si>
  <si>
    <t>Xã Hương Vinh</t>
  </si>
  <si>
    <t xml:space="preserve">Thị xã Hương Trà </t>
  </si>
  <si>
    <t>Phường Hương An</t>
  </si>
  <si>
    <t>Xã Phú Thượng</t>
  </si>
  <si>
    <t>Thị trấn Thuận An</t>
  </si>
  <si>
    <t>Phường Vĩnh Ninh</t>
  </si>
  <si>
    <t>Phường Phú Hội, Phú Nhuận</t>
  </si>
  <si>
    <t>Phường Thủy Biều</t>
  </si>
  <si>
    <t>Phường Vỹ Dạ</t>
  </si>
  <si>
    <t>Xã Thủy Bằng</t>
  </si>
  <si>
    <t>Thị xã Hương Thủy</t>
  </si>
  <si>
    <t>Xã Phong Hiền</t>
  </si>
  <si>
    <t xml:space="preserve">Huyện Phong Điền </t>
  </si>
  <si>
    <t xml:space="preserve">Huyện Phú Vang </t>
  </si>
  <si>
    <t xml:space="preserve">Huyện Phú Lộc </t>
  </si>
  <si>
    <t>Thị trấn Lăng Cô</t>
  </si>
  <si>
    <t xml:space="preserve">Phường An Đông </t>
  </si>
  <si>
    <t>Phường An Đông và xã Thủy Thanh</t>
  </si>
  <si>
    <t xml:space="preserve">TP Huế và TX Hương Thủy </t>
  </si>
  <si>
    <t>Xã Phú An, Phú Dương và thị trấn Thuận An</t>
  </si>
  <si>
    <t>Xã Vinh Mỹ</t>
  </si>
  <si>
    <t xml:space="preserve">Khu đất có ký hiệu YT1 </t>
  </si>
  <si>
    <t>QUÝ I (03 khu đất)</t>
  </si>
  <si>
    <t>Khu đất tổ hợp thương mại dịch vụ, khách sạn cao cấp tại số 08-10 Phan Bộ Châu</t>
  </si>
  <si>
    <t xml:space="preserve">Khu đất dự án khu phức hợp đô thị quốc tế Hùng Vương </t>
  </si>
  <si>
    <t>Khu đất khu du lịch biển Lăng Cô - đầm Lập An</t>
  </si>
  <si>
    <t>I</t>
  </si>
  <si>
    <t>II</t>
  </si>
  <si>
    <t>III</t>
  </si>
  <si>
    <t xml:space="preserve">Khu E - Đô thị mới An Vân Dương </t>
  </si>
  <si>
    <t>Một số lô đất thuộc Khu D1, D2, D3, D4, D5, D6 và Khu E1, E2, E3, E4 thuộc dự án Khu đô thị Phú Mỹ An</t>
  </si>
  <si>
    <t>Khu A - Đô thị mới An Vân Dương</t>
  </si>
  <si>
    <t>Cộng cả năm (25 khu đất)</t>
  </si>
  <si>
    <t>Khu đất ký hiệu TMD355 tại khu đất CTR4 - Khu B - Đô thị mới An Vân Dương</t>
  </si>
  <si>
    <r>
      <t xml:space="preserve">PHỤ LỤC: CÁC TRƯỜNG HỢP XÁC ĐỊNH GIÁ ĐẤT CỤ THỂ NĂM 2019
</t>
    </r>
    <r>
      <rPr>
        <i/>
        <sz val="13"/>
        <rFont val="Times New Roman"/>
        <family val="1"/>
      </rPr>
      <t>(Kèm theo Quyết định số  471 /QĐ-UBND ngày  25 /02/2019 
của Ủy ban nhân dân tỉnh Thừa Thiên Huế)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</si>
</sst>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00"/>
    <numFmt numFmtId="181" formatCode="_(* #,##0.0_);_(* \(#,##0.0\);_(* &quot;-&quot;?_);_(@_)"/>
    <numFmt numFmtId="182" formatCode="_(* #,##0_);_(* \(#,##0\);_(* &quot;-&quot;??_);_(@_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#,##0.00;[Red]#,##0.00"/>
    <numFmt numFmtId="190" formatCode="00000"/>
    <numFmt numFmtId="191" formatCode="0.0"/>
    <numFmt numFmtId="192" formatCode="[&lt;=9999999][$-1000000]###\-####;[$-1000000]\(#\)\ ###\-####"/>
    <numFmt numFmtId="193" formatCode="_(* #,##0.0_);_(* \(#,##0.0\);_(* &quot;-&quot;??_);_(@_)"/>
    <numFmt numFmtId="194" formatCode="#,##0.000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_);_(* \(#,##0.0000\);_(* &quot;-&quot;????_);_(@_)"/>
    <numFmt numFmtId="199" formatCode="0.000"/>
    <numFmt numFmtId="200" formatCode="_(* #,##0.000000_);_(* \(#,##0.000000\);_(* &quot;-&quot;??_);_(@_)"/>
    <numFmt numFmtId="201" formatCode="###,###,###"/>
    <numFmt numFmtId="202" formatCode="###,###,###,###"/>
    <numFmt numFmtId="203" formatCode="#.##0"/>
    <numFmt numFmtId="204" formatCode="_(* #,##0.000_);_(* \(#,##0.000\);_(* &quot;-&quot;???_);_(@_)"/>
    <numFmt numFmtId="205" formatCode="_-* #,##0.0\ _₫_-;\-* #,##0.0\ _₫_-;_-* &quot;-&quot;?\ _₫_-;_-@_-"/>
    <numFmt numFmtId="206" formatCode="[$-F800]dddd\,\ mmmm\ dd\,\ yyyy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82" fontId="2" fillId="0" borderId="10" xfId="42" applyNumberFormat="1" applyFont="1" applyFill="1" applyBorder="1" applyAlignment="1">
      <alignment horizontal="center" vertical="center" wrapText="1"/>
    </xf>
    <xf numFmtId="182" fontId="2" fillId="0" borderId="10" xfId="42" applyNumberFormat="1" applyFont="1" applyFill="1" applyBorder="1" applyAlignment="1">
      <alignment horizontal="right" vertical="center" wrapText="1"/>
    </xf>
    <xf numFmtId="182" fontId="4" fillId="0" borderId="10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93" fontId="2" fillId="0" borderId="0" xfId="42" applyNumberFormat="1" applyFont="1" applyFill="1" applyAlignment="1">
      <alignment horizontal="right" vertical="center" wrapText="1"/>
    </xf>
    <xf numFmtId="182" fontId="4" fillId="0" borderId="0" xfId="0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 wrapText="1"/>
    </xf>
    <xf numFmtId="43" fontId="4" fillId="0" borderId="0" xfId="42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2" fontId="4" fillId="33" borderId="10" xfId="4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2" fontId="2" fillId="0" borderId="13" xfId="42" applyNumberFormat="1" applyFont="1" applyFill="1" applyBorder="1" applyAlignment="1">
      <alignment horizontal="center" vertical="center" wrapText="1"/>
    </xf>
    <xf numFmtId="182" fontId="2" fillId="0" borderId="15" xfId="42" applyNumberFormat="1" applyFont="1" applyFill="1" applyBorder="1" applyAlignment="1">
      <alignment horizontal="center" vertical="center" wrapText="1"/>
    </xf>
    <xf numFmtId="182" fontId="2" fillId="0" borderId="14" xfId="42" applyNumberFormat="1" applyFont="1" applyFill="1" applyBorder="1" applyAlignment="1">
      <alignment horizontal="center" vertical="center" wrapText="1"/>
    </xf>
    <xf numFmtId="182" fontId="2" fillId="0" borderId="11" xfId="42" applyNumberFormat="1" applyFont="1" applyFill="1" applyBorder="1" applyAlignment="1">
      <alignment horizontal="center" vertical="center" wrapText="1"/>
    </xf>
    <xf numFmtId="182" fontId="2" fillId="0" borderId="12" xfId="42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9_DM HUONG TRA - DIEU CHINH 2020" xfId="59"/>
    <cellStyle name="Normal 3" xfId="60"/>
    <cellStyle name="Normal 38_DM HUONG TRA - DIEU CHINH 202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SheetLayoutView="85" workbookViewId="0" topLeftCell="A1">
      <selection activeCell="A1" sqref="A1:E1"/>
    </sheetView>
  </sheetViews>
  <sheetFormatPr defaultColWidth="9.140625" defaultRowHeight="12.75"/>
  <cols>
    <col min="1" max="1" width="5.8515625" style="3" customWidth="1"/>
    <col min="2" max="2" width="42.8515625" style="7" customWidth="1"/>
    <col min="3" max="3" width="15.421875" style="12" customWidth="1"/>
    <col min="4" max="4" width="22.140625" style="3" customWidth="1"/>
    <col min="5" max="5" width="21.7109375" style="11" customWidth="1"/>
    <col min="6" max="7" width="9.140625" style="11" customWidth="1"/>
    <col min="8" max="8" width="12.57421875" style="11" bestFit="1" customWidth="1"/>
    <col min="9" max="9" width="18.57421875" style="11" bestFit="1" customWidth="1"/>
    <col min="10" max="16384" width="9.140625" style="11" customWidth="1"/>
  </cols>
  <sheetData>
    <row r="1" spans="1:5" ht="63" customHeight="1">
      <c r="A1" s="27" t="s">
        <v>61</v>
      </c>
      <c r="B1" s="27"/>
      <c r="C1" s="27"/>
      <c r="D1" s="27"/>
      <c r="E1" s="27"/>
    </row>
    <row r="2" ht="24" customHeight="1"/>
    <row r="3" spans="1:5" s="4" customFormat="1" ht="44.25" customHeight="1">
      <c r="A3" s="1" t="s">
        <v>1</v>
      </c>
      <c r="B3" s="1" t="s">
        <v>2</v>
      </c>
      <c r="C3" s="1" t="s">
        <v>22</v>
      </c>
      <c r="D3" s="22" t="s">
        <v>0</v>
      </c>
      <c r="E3" s="23"/>
    </row>
    <row r="4" spans="1:5" s="4" customFormat="1" ht="24" customHeight="1">
      <c r="A4" s="1" t="s">
        <v>53</v>
      </c>
      <c r="B4" s="5" t="s">
        <v>49</v>
      </c>
      <c r="C4" s="10">
        <f>+C5+C6+C7+C8</f>
        <v>126602.106</v>
      </c>
      <c r="D4" s="22"/>
      <c r="E4" s="23"/>
    </row>
    <row r="5" spans="1:8" s="3" customFormat="1" ht="49.5" customHeight="1">
      <c r="A5" s="2">
        <v>1</v>
      </c>
      <c r="B5" s="6" t="s">
        <v>60</v>
      </c>
      <c r="C5" s="9">
        <v>1637.4</v>
      </c>
      <c r="D5" s="8" t="s">
        <v>26</v>
      </c>
      <c r="E5" s="2" t="s">
        <v>25</v>
      </c>
      <c r="H5" s="17"/>
    </row>
    <row r="6" spans="1:5" s="3" customFormat="1" ht="49.5" customHeight="1">
      <c r="A6" s="2">
        <v>2</v>
      </c>
      <c r="B6" s="6" t="s">
        <v>21</v>
      </c>
      <c r="C6" s="9">
        <v>82800</v>
      </c>
      <c r="D6" s="8" t="s">
        <v>27</v>
      </c>
      <c r="E6" s="2" t="s">
        <v>28</v>
      </c>
    </row>
    <row r="7" spans="1:5" s="3" customFormat="1" ht="49.5" customHeight="1">
      <c r="A7" s="2">
        <v>3</v>
      </c>
      <c r="B7" s="6" t="s">
        <v>48</v>
      </c>
      <c r="C7" s="9">
        <v>42127</v>
      </c>
      <c r="D7" s="33" t="s">
        <v>56</v>
      </c>
      <c r="E7" s="34"/>
    </row>
    <row r="8" spans="1:5" s="3" customFormat="1" ht="62.25" customHeight="1">
      <c r="A8" s="2">
        <v>4</v>
      </c>
      <c r="B8" s="21" t="s">
        <v>57</v>
      </c>
      <c r="C8" s="20">
        <v>37.706</v>
      </c>
      <c r="D8" s="28" t="s">
        <v>58</v>
      </c>
      <c r="E8" s="29"/>
    </row>
    <row r="9" spans="1:5" s="4" customFormat="1" ht="24.75" customHeight="1">
      <c r="A9" s="1" t="s">
        <v>54</v>
      </c>
      <c r="B9" s="5" t="s">
        <v>23</v>
      </c>
      <c r="C9" s="10">
        <f>SUM(C10:C21)</f>
        <v>2757136</v>
      </c>
      <c r="D9" s="22"/>
      <c r="E9" s="23"/>
    </row>
    <row r="10" spans="1:9" s="4" customFormat="1" ht="54" customHeight="1">
      <c r="A10" s="2">
        <v>1</v>
      </c>
      <c r="B10" s="6" t="s">
        <v>9</v>
      </c>
      <c r="C10" s="9">
        <f>63.4*10000</f>
        <v>634000</v>
      </c>
      <c r="D10" s="8" t="s">
        <v>36</v>
      </c>
      <c r="E10" s="2" t="s">
        <v>37</v>
      </c>
      <c r="I10" s="13"/>
    </row>
    <row r="11" spans="1:5" s="3" customFormat="1" ht="48.75" customHeight="1">
      <c r="A11" s="2">
        <f>+A10+1</f>
        <v>2</v>
      </c>
      <c r="B11" s="6" t="s">
        <v>5</v>
      </c>
      <c r="C11" s="9">
        <f>2.94*10000</f>
        <v>29400</v>
      </c>
      <c r="D11" s="2" t="s">
        <v>30</v>
      </c>
      <c r="E11" s="24" t="s">
        <v>40</v>
      </c>
    </row>
    <row r="12" spans="1:5" s="4" customFormat="1" ht="48.75" customHeight="1">
      <c r="A12" s="2">
        <f aca="true" t="shared" si="0" ref="A12:A21">+A11+1</f>
        <v>3</v>
      </c>
      <c r="B12" s="6" t="s">
        <v>11</v>
      </c>
      <c r="C12" s="9">
        <f>5.8*10000</f>
        <v>58000</v>
      </c>
      <c r="D12" s="8" t="s">
        <v>31</v>
      </c>
      <c r="E12" s="25"/>
    </row>
    <row r="13" spans="1:5" s="4" customFormat="1" ht="45.75" customHeight="1">
      <c r="A13" s="2">
        <f t="shared" si="0"/>
        <v>4</v>
      </c>
      <c r="B13" s="6" t="s">
        <v>3</v>
      </c>
      <c r="C13" s="9">
        <v>5938.6</v>
      </c>
      <c r="D13" s="30" t="s">
        <v>32</v>
      </c>
      <c r="E13" s="24" t="s">
        <v>25</v>
      </c>
    </row>
    <row r="14" spans="1:5" s="4" customFormat="1" ht="45.75" customHeight="1">
      <c r="A14" s="2">
        <f t="shared" si="0"/>
        <v>5</v>
      </c>
      <c r="B14" s="6" t="s">
        <v>6</v>
      </c>
      <c r="C14" s="9">
        <v>4813.4</v>
      </c>
      <c r="D14" s="31"/>
      <c r="E14" s="26"/>
    </row>
    <row r="15" spans="1:5" s="4" customFormat="1" ht="45.75" customHeight="1">
      <c r="A15" s="2">
        <f t="shared" si="0"/>
        <v>6</v>
      </c>
      <c r="B15" s="6" t="s">
        <v>50</v>
      </c>
      <c r="C15" s="9">
        <v>6884</v>
      </c>
      <c r="D15" s="31"/>
      <c r="E15" s="26"/>
    </row>
    <row r="16" spans="1:9" s="4" customFormat="1" ht="45.75" customHeight="1">
      <c r="A16" s="2">
        <f t="shared" si="0"/>
        <v>7</v>
      </c>
      <c r="B16" s="6" t="s">
        <v>7</v>
      </c>
      <c r="C16" s="9">
        <v>5200</v>
      </c>
      <c r="D16" s="32"/>
      <c r="E16" s="26"/>
      <c r="I16" s="14"/>
    </row>
    <row r="17" spans="1:9" s="4" customFormat="1" ht="52.5" customHeight="1">
      <c r="A17" s="2">
        <f t="shared" si="0"/>
        <v>8</v>
      </c>
      <c r="B17" s="6" t="s">
        <v>51</v>
      </c>
      <c r="C17" s="9">
        <f>6.65*10000</f>
        <v>66500</v>
      </c>
      <c r="D17" s="8" t="s">
        <v>33</v>
      </c>
      <c r="E17" s="26"/>
      <c r="I17" s="14"/>
    </row>
    <row r="18" spans="1:9" s="4" customFormat="1" ht="45.75" customHeight="1">
      <c r="A18" s="2">
        <f t="shared" si="0"/>
        <v>9</v>
      </c>
      <c r="B18" s="6" t="s">
        <v>10</v>
      </c>
      <c r="C18" s="9">
        <f>40*10000</f>
        <v>400000</v>
      </c>
      <c r="D18" s="8" t="s">
        <v>34</v>
      </c>
      <c r="E18" s="26"/>
      <c r="I18" s="15"/>
    </row>
    <row r="19" spans="1:9" s="4" customFormat="1" ht="45.75" customHeight="1">
      <c r="A19" s="2">
        <f t="shared" si="0"/>
        <v>10</v>
      </c>
      <c r="B19" s="6" t="s">
        <v>8</v>
      </c>
      <c r="C19" s="9">
        <f>2.4*10000</f>
        <v>24000</v>
      </c>
      <c r="D19" s="8" t="s">
        <v>35</v>
      </c>
      <c r="E19" s="25"/>
      <c r="I19" s="13"/>
    </row>
    <row r="20" spans="1:5" s="3" customFormat="1" ht="21" customHeight="1">
      <c r="A20" s="2">
        <f t="shared" si="0"/>
        <v>11</v>
      </c>
      <c r="B20" s="6" t="s">
        <v>4</v>
      </c>
      <c r="C20" s="9">
        <f>52.24*10000</f>
        <v>522400</v>
      </c>
      <c r="D20" s="2" t="s">
        <v>29</v>
      </c>
      <c r="E20" s="2" t="s">
        <v>28</v>
      </c>
    </row>
    <row r="21" spans="1:5" s="4" customFormat="1" ht="59.25" customHeight="1">
      <c r="A21" s="2">
        <f t="shared" si="0"/>
        <v>12</v>
      </c>
      <c r="B21" s="6" t="s">
        <v>12</v>
      </c>
      <c r="C21" s="9">
        <f>100*10000</f>
        <v>1000000</v>
      </c>
      <c r="D21" s="8" t="s">
        <v>38</v>
      </c>
      <c r="E21" s="2" t="s">
        <v>39</v>
      </c>
    </row>
    <row r="22" spans="1:5" s="4" customFormat="1" ht="26.25" customHeight="1">
      <c r="A22" s="1" t="s">
        <v>55</v>
      </c>
      <c r="B22" s="5" t="s">
        <v>24</v>
      </c>
      <c r="C22" s="10">
        <f>SUM(C23:C31)</f>
        <v>4369700</v>
      </c>
      <c r="D22" s="22"/>
      <c r="E22" s="23"/>
    </row>
    <row r="23" spans="1:5" s="4" customFormat="1" ht="33">
      <c r="A23" s="2">
        <v>1</v>
      </c>
      <c r="B23" s="6" t="s">
        <v>13</v>
      </c>
      <c r="C23" s="9">
        <f>60*10000</f>
        <v>600000</v>
      </c>
      <c r="D23" s="8" t="s">
        <v>47</v>
      </c>
      <c r="E23" s="24" t="s">
        <v>41</v>
      </c>
    </row>
    <row r="24" spans="1:5" s="4" customFormat="1" ht="33">
      <c r="A24" s="2">
        <f aca="true" t="shared" si="1" ref="A24:A31">+A23+1</f>
        <v>2</v>
      </c>
      <c r="B24" s="6" t="s">
        <v>52</v>
      </c>
      <c r="C24" s="9">
        <f>126*10000</f>
        <v>1260000</v>
      </c>
      <c r="D24" s="8" t="s">
        <v>42</v>
      </c>
      <c r="E24" s="25"/>
    </row>
    <row r="25" spans="1:5" s="4" customFormat="1" ht="63.75" customHeight="1">
      <c r="A25" s="2">
        <f t="shared" si="1"/>
        <v>3</v>
      </c>
      <c r="B25" s="6" t="s">
        <v>14</v>
      </c>
      <c r="C25" s="9">
        <f>4.34*10000</f>
        <v>43400</v>
      </c>
      <c r="D25" s="8" t="s">
        <v>26</v>
      </c>
      <c r="E25" s="24" t="s">
        <v>25</v>
      </c>
    </row>
    <row r="26" spans="1:5" s="4" customFormat="1" ht="63.75" customHeight="1">
      <c r="A26" s="2">
        <f t="shared" si="1"/>
        <v>4</v>
      </c>
      <c r="B26" s="6" t="s">
        <v>15</v>
      </c>
      <c r="C26" s="9">
        <f>22.62*10000</f>
        <v>226200</v>
      </c>
      <c r="D26" s="8" t="s">
        <v>43</v>
      </c>
      <c r="E26" s="26"/>
    </row>
    <row r="27" spans="1:5" s="4" customFormat="1" ht="63.75" customHeight="1">
      <c r="A27" s="2">
        <f t="shared" si="1"/>
        <v>5</v>
      </c>
      <c r="B27" s="6" t="s">
        <v>19</v>
      </c>
      <c r="C27" s="9">
        <f>8.7*10000</f>
        <v>87000</v>
      </c>
      <c r="D27" s="8" t="s">
        <v>26</v>
      </c>
      <c r="E27" s="25"/>
    </row>
    <row r="28" spans="1:5" s="4" customFormat="1" ht="67.5" customHeight="1">
      <c r="A28" s="2">
        <f t="shared" si="1"/>
        <v>6</v>
      </c>
      <c r="B28" s="6" t="s">
        <v>16</v>
      </c>
      <c r="C28" s="9">
        <f>13.48*10000</f>
        <v>134800</v>
      </c>
      <c r="D28" s="8" t="s">
        <v>44</v>
      </c>
      <c r="E28" s="24" t="s">
        <v>45</v>
      </c>
    </row>
    <row r="29" spans="1:5" s="4" customFormat="1" ht="67.5" customHeight="1">
      <c r="A29" s="2">
        <f t="shared" si="1"/>
        <v>7</v>
      </c>
      <c r="B29" s="6" t="s">
        <v>17</v>
      </c>
      <c r="C29" s="9">
        <f>23.53*10000</f>
        <v>235300</v>
      </c>
      <c r="D29" s="8" t="s">
        <v>44</v>
      </c>
      <c r="E29" s="25"/>
    </row>
    <row r="30" spans="1:5" s="4" customFormat="1" ht="57.75" customHeight="1">
      <c r="A30" s="2">
        <f t="shared" si="1"/>
        <v>8</v>
      </c>
      <c r="B30" s="6" t="s">
        <v>18</v>
      </c>
      <c r="C30" s="9">
        <f>48.3*10000</f>
        <v>483000</v>
      </c>
      <c r="D30" s="8" t="s">
        <v>30</v>
      </c>
      <c r="E30" s="24" t="s">
        <v>40</v>
      </c>
    </row>
    <row r="31" spans="1:5" s="4" customFormat="1" ht="87.75" customHeight="1">
      <c r="A31" s="2">
        <f t="shared" si="1"/>
        <v>9</v>
      </c>
      <c r="B31" s="6" t="s">
        <v>20</v>
      </c>
      <c r="C31" s="9">
        <f>130*10000</f>
        <v>1300000</v>
      </c>
      <c r="D31" s="8" t="s">
        <v>46</v>
      </c>
      <c r="E31" s="25"/>
    </row>
    <row r="32" spans="1:5" ht="34.5" customHeight="1">
      <c r="A32" s="18"/>
      <c r="B32" s="18" t="s">
        <v>59</v>
      </c>
      <c r="C32" s="19">
        <f>C4+C9+C22</f>
        <v>7253438.106000001</v>
      </c>
      <c r="D32" s="18"/>
      <c r="E32" s="16"/>
    </row>
  </sheetData>
  <sheetProtection/>
  <autoFilter ref="A3:D31"/>
  <mergeCells count="14">
    <mergeCell ref="E30:E31"/>
    <mergeCell ref="D4:E4"/>
    <mergeCell ref="D9:E9"/>
    <mergeCell ref="D22:E22"/>
    <mergeCell ref="D13:D16"/>
    <mergeCell ref="D7:E7"/>
    <mergeCell ref="D3:E3"/>
    <mergeCell ref="E11:E12"/>
    <mergeCell ref="E13:E19"/>
    <mergeCell ref="A1:E1"/>
    <mergeCell ref="E23:E24"/>
    <mergeCell ref="E28:E29"/>
    <mergeCell ref="E25:E27"/>
    <mergeCell ref="D8:E8"/>
  </mergeCells>
  <printOptions horizontalCentered="1"/>
  <pageMargins left="0.5" right="0.5" top="0.5" bottom="0.5" header="0.43" footer="0.41"/>
  <pageSetup fitToHeight="0" fitToWidth="1" horizontalDpi="600" verticalDpi="600" orientation="portrait" paperSize="9" scale="87" r:id="rId1"/>
  <headerFooter differentFirst="1" alignWithMargins="0">
    <oddFooter>&amp;R&amp;"Times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2019-02-19T04:22:39Z</cp:lastPrinted>
  <dcterms:created xsi:type="dcterms:W3CDTF">1996-10-14T23:33:28Z</dcterms:created>
  <dcterms:modified xsi:type="dcterms:W3CDTF">2019-02-25T09:48:04Z</dcterms:modified>
  <cp:category/>
  <cp:version/>
  <cp:contentType/>
  <cp:contentStatus/>
</cp:coreProperties>
</file>