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490" windowHeight="9900" activeTab="0"/>
  </bookViews>
  <sheets>
    <sheet name="KH 2017 (Theo STC)" sheetId="1" r:id="rId1"/>
  </sheets>
  <definedNames>
    <definedName name="_xlnm.Print_Area" localSheetId="0">'KH 2017 (Theo STC)'!$A$4:$I$56</definedName>
    <definedName name="_xlnm.Print_Titles" localSheetId="0">'KH 2017 (Theo STC)'!$7:$8</definedName>
  </definedNames>
  <calcPr fullCalcOnLoad="1"/>
</workbook>
</file>

<file path=xl/sharedStrings.xml><?xml version="1.0" encoding="utf-8"?>
<sst xmlns="http://schemas.openxmlformats.org/spreadsheetml/2006/main" count="126" uniqueCount="82">
  <si>
    <t>I</t>
  </si>
  <si>
    <t>STT</t>
  </si>
  <si>
    <t>*</t>
  </si>
  <si>
    <t>BĐT XD</t>
  </si>
  <si>
    <t>III</t>
  </si>
  <si>
    <t>TT.PTQĐ</t>
  </si>
  <si>
    <t>Tên khu đất</t>
  </si>
  <si>
    <t>II</t>
  </si>
  <si>
    <t xml:space="preserve">Thu tiền SDĐ các DA </t>
  </si>
  <si>
    <t>Kế hoạch bàn giao</t>
  </si>
  <si>
    <t>Dự kiến bán thành công</t>
  </si>
  <si>
    <t>50%</t>
  </si>
  <si>
    <t>Khu TĐC Hương Sơ GĐ3</t>
  </si>
  <si>
    <t xml:space="preserve">Đơn vị
 quảnlý, 
đầu tư </t>
  </si>
  <si>
    <t>40%</t>
  </si>
  <si>
    <t>Ghi chú</t>
  </si>
  <si>
    <t>Số lô</t>
  </si>
  <si>
    <t>Khu đất Nhà Rường nghề truyền thống Huế</t>
  </si>
  <si>
    <r>
      <t>Diện tích 
(m</t>
    </r>
    <r>
      <rPr>
        <b/>
        <vertAlign val="superscript"/>
        <sz val="11"/>
        <rFont val="Times New Roman"/>
        <family val="0"/>
      </rPr>
      <t>2</t>
    </r>
    <r>
      <rPr>
        <b/>
        <sz val="11"/>
        <rFont val="Times New Roman"/>
        <family val="0"/>
      </rPr>
      <t>)</t>
    </r>
  </si>
  <si>
    <t>Khu đất trên trục đường Lê Lợi (Khu B)</t>
  </si>
  <si>
    <t xml:space="preserve">Khu dân cư dọc QL1A-Tự Đức (Khu C) </t>
  </si>
  <si>
    <t>Khu nhà ở An Đông</t>
  </si>
  <si>
    <t>I.1</t>
  </si>
  <si>
    <t>I.2</t>
  </si>
  <si>
    <t>Quỹ đất phân lô (I.1+I.2)</t>
  </si>
  <si>
    <t>Lô L02 Tăng Bạt Hổ</t>
  </si>
  <si>
    <t>Khu định cư Bàu vá GĐ2 (Đợt 1)</t>
  </si>
  <si>
    <t>100%</t>
  </si>
  <si>
    <t>Khu đất thuộc Khu quy hoạch Nam Vỹ Dạ</t>
  </si>
  <si>
    <t>BQLKVPTĐT</t>
  </si>
  <si>
    <t>Khu du lịch nghỉ dưỡng quốc tế Minh Viễn</t>
  </si>
  <si>
    <t>C.ty An Dương</t>
  </si>
  <si>
    <t>C.ty Minh Viễn</t>
  </si>
  <si>
    <t>Khu định cư Bàu vá GĐ2 (Đợt 2)</t>
  </si>
  <si>
    <t>Khu định cư Bàu vá GĐ3 (Đợt 1)</t>
  </si>
  <si>
    <t xml:space="preserve">Khu nhà biệt thự Nam Vỹ Dạ </t>
  </si>
  <si>
    <t>Quỹ đất 2016 chuyển sang 2017</t>
  </si>
  <si>
    <t>Quỹ đất sẽ bàn giao năm 2017</t>
  </si>
  <si>
    <t>Ban Đầu tư và Xây dựng giao thông</t>
  </si>
  <si>
    <t>Khu phức hợp Thủy Vân giai đoạn 1</t>
  </si>
  <si>
    <t>BĐT XDGT</t>
  </si>
  <si>
    <t>Khu dân cư khu vực 4 Xuân Phú</t>
  </si>
  <si>
    <t>Khu Quy hoạch Vỹ Dạ 6</t>
  </si>
  <si>
    <t>Khu đất 243 Nguyễn Sinh Cung</t>
  </si>
  <si>
    <t>Khu định cư Bàu Vá GĐ2 (Đợt 3)</t>
  </si>
  <si>
    <t>Khu định cư Bàu Vá GĐ3 (Đợt 2)</t>
  </si>
  <si>
    <t>C.ty Aninvest</t>
  </si>
  <si>
    <t>Khu đất trên trục đường Lê Lợi (Khu A)</t>
  </si>
  <si>
    <t>BQLKKTCN</t>
  </si>
  <si>
    <t>Quý 4/2017</t>
  </si>
  <si>
    <t>Còn vướng GPMB</t>
  </si>
  <si>
    <t>Dự án ĐTXD và KD kết cấu hạ tầng khu C, khu CN Phong Điền</t>
  </si>
  <si>
    <t>C.ty C&amp;N Vina Huế - Hàn Quốc</t>
  </si>
  <si>
    <t xml:space="preserve">TỔNG CỘNG NĂM 2017 </t>
  </si>
  <si>
    <t>65%</t>
  </si>
  <si>
    <t>60%</t>
  </si>
  <si>
    <t>45%</t>
  </si>
  <si>
    <t>Khu TĐC Thủy Thanh GĐ3 (Đợt 1)</t>
  </si>
  <si>
    <t>Khu TĐC Thủy Dương GĐ3 (Đợt 1)</t>
  </si>
  <si>
    <t>Khu TĐ4 - B An Vân Dương (Đợt 1)</t>
  </si>
  <si>
    <t>Ban Đầu tư và Xây dựng tỉnh</t>
  </si>
  <si>
    <t xml:space="preserve">Ban Quản lý Khu vực phát triển đô thị </t>
  </si>
  <si>
    <t>Khu đô thị Phú Mỹ An (Công ty Aninvest)</t>
  </si>
  <si>
    <t>Khu đất 73 Nguyễn Huệ</t>
  </si>
  <si>
    <t>Khu đất 139 Phan Đình Phùng</t>
  </si>
  <si>
    <t>Khu TĐC Bàu Vá</t>
  </si>
  <si>
    <t>IV</t>
  </si>
  <si>
    <t xml:space="preserve">Thu tiền SDĐ và quỹ đất dự phòng cấp tỉnh </t>
  </si>
  <si>
    <t xml:space="preserve">Quỹ đất từ các DA bàn giao </t>
  </si>
  <si>
    <t>Khu TĐC Thủy Thanh GĐ3 (Đợt 2) - T10/2017</t>
  </si>
  <si>
    <t>Khu TĐC Thủy Dương GĐ3 (Đợt 2) - T10/2017</t>
  </si>
  <si>
    <t>Khu TĐ4 - B An Vân Dương (Đợt 2) - T10/2017</t>
  </si>
  <si>
    <t>Khu biệt thự QL1A-Tự Đức - T10/2017</t>
  </si>
  <si>
    <t>Khu định cư Bàu Vá GĐ3 (Đợt 3) - Quý 4/2017</t>
  </si>
  <si>
    <t>Khu TĐC Hương Sơ GĐ4 - Quý 4/2017</t>
  </si>
  <si>
    <t>Khu định cư Bàu Vá GĐ2 (Đợt 4) - Quý 4/2017</t>
  </si>
  <si>
    <t>Khu QH Xóm Hành mở rộng - Quý 2/2017</t>
  </si>
  <si>
    <r>
      <t xml:space="preserve">Các lô đất tồn đọng từ các năm trước
</t>
    </r>
    <r>
      <rPr>
        <sz val="11"/>
        <rFont val="Times New Roman"/>
        <family val="1"/>
      </rPr>
      <t>(Khu C Thủy Dương - Tự Đức 1 lô, Tăng Bạt Hổ 1 lô)</t>
    </r>
  </si>
  <si>
    <t>KẾ HOẠCH THU TIỀN SỬ DỤNG ĐẤT CẤP TỈNH NĂM 2017</t>
  </si>
  <si>
    <t>Kế hoạch thu NS (1.000 đ)</t>
  </si>
  <si>
    <r>
      <t>Giá D.kiến (1.000đ/m</t>
    </r>
    <r>
      <rPr>
        <b/>
        <vertAlign val="superscript"/>
        <sz val="11"/>
        <rFont val="Times New Roman"/>
        <family val="0"/>
      </rPr>
      <t>2</t>
    </r>
    <r>
      <rPr>
        <b/>
        <sz val="11"/>
        <rFont val="Times New Roman"/>
        <family val="0"/>
      </rPr>
      <t>)</t>
    </r>
  </si>
  <si>
    <t>(Kèm theo Quyết định số  3440   /QĐ-UBND ngày   29  /12/2016 của UBND tỉnh)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</si>
</sst>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-409]dddd\,\ mmmm\ dd\,\ yyyy"/>
    <numFmt numFmtId="182" formatCode="#,##0.0"/>
    <numFmt numFmtId="183" formatCode="[$-409]h:mm:ss\ AM/PM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_(* #,##0.0_);_(* \(#,##0.0\);_(* &quot;-&quot;?_);_(@_)"/>
    <numFmt numFmtId="188" formatCode="_(* #,##0.00_);_(* \(#,##0.00\);_(* &quot;-&quot;?_);_(@_)"/>
    <numFmt numFmtId="189" formatCode="_(* #,##0_);_(* \(#,##0\);_(* &quot;-&quot;?_);_(@_)"/>
    <numFmt numFmtId="190" formatCode="0.00000"/>
    <numFmt numFmtId="191" formatCode="0.0000"/>
    <numFmt numFmtId="192" formatCode="0.00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0.00000E+00"/>
    <numFmt numFmtId="198" formatCode="0.000000E+00"/>
    <numFmt numFmtId="199" formatCode="0.0000E+00"/>
    <numFmt numFmtId="200" formatCode="0.000E+00"/>
    <numFmt numFmtId="201" formatCode="mmm\-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000"/>
    <numFmt numFmtId="207" formatCode="0.0000000000"/>
    <numFmt numFmtId="208" formatCode="0.00000000"/>
    <numFmt numFmtId="209" formatCode="0.0000000"/>
    <numFmt numFmtId="210" formatCode="0.000000"/>
    <numFmt numFmtId="211" formatCode="_-* #,##0.0\ _₫_-;\-* #,##0.0\ _₫_-;_-* &quot;-&quot;?\ _₫_-;_-@_-"/>
    <numFmt numFmtId="212" formatCode="_-* #,##0.0_-;\-* #,##0.0_-;_-* &quot;-&quot;?_-;_-@_-"/>
    <numFmt numFmtId="213" formatCode="[$-809]dd\ mmmm\ yyyy"/>
  </numFmts>
  <fonts count="54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vertAlign val="superscript"/>
      <sz val="11"/>
      <name val="Times New Roman"/>
      <family val="0"/>
    </font>
    <font>
      <sz val="10"/>
      <name val="Times New Roman"/>
      <family val="0"/>
    </font>
    <font>
      <b/>
      <sz val="14"/>
      <name val="Times New Roman"/>
      <family val="1"/>
    </font>
    <font>
      <sz val="12"/>
      <color indexed="10"/>
      <name val="Times New Roman"/>
      <family val="0"/>
    </font>
    <font>
      <i/>
      <sz val="14"/>
      <name val="Times New Roman"/>
      <family val="1"/>
    </font>
    <font>
      <b/>
      <sz val="16"/>
      <name val="Times New Roman"/>
      <family val="0"/>
    </font>
    <font>
      <sz val="13"/>
      <color indexed="10"/>
      <name val="Times New Roman"/>
      <family val="0"/>
    </font>
    <font>
      <b/>
      <sz val="13"/>
      <color indexed="10"/>
      <name val="Times New Roman"/>
      <family val="0"/>
    </font>
    <font>
      <sz val="11"/>
      <name val="Times New Roman"/>
      <family val="0"/>
    </font>
    <font>
      <i/>
      <sz val="13"/>
      <name val="Times New Roman"/>
      <family val="0"/>
    </font>
    <font>
      <i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right" vertical="center"/>
    </xf>
    <xf numFmtId="186" fontId="5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right" vertical="center"/>
    </xf>
    <xf numFmtId="186" fontId="4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85" fontId="4" fillId="0" borderId="10" xfId="42" applyNumberFormat="1" applyFont="1" applyFill="1" applyBorder="1" applyAlignment="1">
      <alignment horizontal="righ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85" fontId="5" fillId="0" borderId="10" xfId="42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86" fontId="15" fillId="0" borderId="10" xfId="42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186" fontId="5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185" fontId="4" fillId="0" borderId="10" xfId="42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86" fontId="4" fillId="0" borderId="10" xfId="4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86" fontId="4" fillId="0" borderId="0" xfId="42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right" vertical="center"/>
    </xf>
    <xf numFmtId="186" fontId="18" fillId="0" borderId="10" xfId="42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0</xdr:rowOff>
    </xdr:from>
    <xdr:to>
      <xdr:col>1</xdr:col>
      <xdr:colOff>2171700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" y="4000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0</xdr:rowOff>
    </xdr:from>
    <xdr:to>
      <xdr:col>7</xdr:col>
      <xdr:colOff>638175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305425" y="4000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0</xdr:rowOff>
    </xdr:from>
    <xdr:to>
      <xdr:col>1</xdr:col>
      <xdr:colOff>2276475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4000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685800</xdr:colOff>
      <xdr:row>2</xdr:row>
      <xdr:rowOff>0</xdr:rowOff>
    </xdr:from>
    <xdr:to>
      <xdr:col>7</xdr:col>
      <xdr:colOff>904875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934075" y="4000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6"/>
  <sheetViews>
    <sheetView tabSelected="1" view="pageBreakPreview" zoomScaleNormal="90" zoomScaleSheetLayoutView="100" zoomScalePageLayoutView="0" workbookViewId="0" topLeftCell="A5">
      <selection activeCell="A5" sqref="A5:I5"/>
    </sheetView>
  </sheetViews>
  <sheetFormatPr defaultColWidth="9.00390625" defaultRowHeight="15.75"/>
  <cols>
    <col min="1" max="1" width="4.375" style="4" customWidth="1"/>
    <col min="2" max="2" width="43.75390625" style="4" customWidth="1"/>
    <col min="3" max="3" width="12.875" style="4" hidden="1" customWidth="1"/>
    <col min="4" max="4" width="8.875" style="4" customWidth="1"/>
    <col min="5" max="5" width="11.875" style="5" customWidth="1"/>
    <col min="6" max="6" width="10.50390625" style="4" customWidth="1"/>
    <col min="7" max="7" width="10.50390625" style="5" customWidth="1"/>
    <col min="8" max="8" width="14.75390625" style="4" customWidth="1"/>
    <col min="9" max="9" width="11.625" style="4" hidden="1" customWidth="1"/>
    <col min="10" max="10" width="17.25390625" style="4" hidden="1" customWidth="1"/>
    <col min="11" max="11" width="15.625" style="4" customWidth="1"/>
    <col min="12" max="12" width="9.00390625" style="4" customWidth="1"/>
    <col min="13" max="13" width="9.125" style="4" bestFit="1" customWidth="1"/>
    <col min="14" max="16384" width="9.00390625" style="4" customWidth="1"/>
  </cols>
  <sheetData>
    <row r="3" spans="1:10" s="67" customFormat="1" ht="26.25" customHeight="1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s="67" customFormat="1" ht="26.25" customHeight="1">
      <c r="A4" s="68" t="s">
        <v>78</v>
      </c>
      <c r="B4" s="68"/>
      <c r="C4" s="68"/>
      <c r="D4" s="68"/>
      <c r="E4" s="68"/>
      <c r="F4" s="68"/>
      <c r="G4" s="68"/>
      <c r="H4" s="68"/>
      <c r="I4" s="66"/>
      <c r="J4" s="66"/>
    </row>
    <row r="5" spans="1:9" ht="17.25" customHeight="1">
      <c r="A5" s="77" t="s">
        <v>81</v>
      </c>
      <c r="B5" s="78"/>
      <c r="C5" s="78"/>
      <c r="D5" s="78"/>
      <c r="E5" s="78"/>
      <c r="F5" s="78"/>
      <c r="G5" s="78"/>
      <c r="H5" s="78"/>
      <c r="I5" s="78"/>
    </row>
    <row r="6" spans="1:8" ht="16.5" customHeight="1">
      <c r="A6" s="74"/>
      <c r="B6" s="74"/>
      <c r="C6" s="74"/>
      <c r="D6" s="74"/>
      <c r="E6" s="74"/>
      <c r="F6" s="74"/>
      <c r="G6" s="74"/>
      <c r="H6" s="74"/>
    </row>
    <row r="7" spans="1:10" ht="24.75" customHeight="1">
      <c r="A7" s="73" t="s">
        <v>1</v>
      </c>
      <c r="B7" s="73" t="s">
        <v>6</v>
      </c>
      <c r="C7" s="79" t="s">
        <v>13</v>
      </c>
      <c r="D7" s="75" t="s">
        <v>16</v>
      </c>
      <c r="E7" s="73" t="s">
        <v>18</v>
      </c>
      <c r="F7" s="69" t="s">
        <v>80</v>
      </c>
      <c r="G7" s="71" t="s">
        <v>10</v>
      </c>
      <c r="H7" s="69" t="s">
        <v>79</v>
      </c>
      <c r="I7" s="73" t="s">
        <v>9</v>
      </c>
      <c r="J7" s="71" t="s">
        <v>15</v>
      </c>
    </row>
    <row r="8" spans="1:10" ht="18.75" customHeight="1">
      <c r="A8" s="73"/>
      <c r="B8" s="73"/>
      <c r="C8" s="80"/>
      <c r="D8" s="76"/>
      <c r="E8" s="73"/>
      <c r="F8" s="70"/>
      <c r="G8" s="70"/>
      <c r="H8" s="70"/>
      <c r="I8" s="73"/>
      <c r="J8" s="70"/>
    </row>
    <row r="9" spans="1:10" ht="18" customHeight="1">
      <c r="A9" s="7" t="s">
        <v>0</v>
      </c>
      <c r="B9" s="1" t="s">
        <v>24</v>
      </c>
      <c r="C9" s="1"/>
      <c r="D9" s="8">
        <f>D20+D10</f>
        <v>372</v>
      </c>
      <c r="E9" s="9">
        <f>E20+E10</f>
        <v>63145.78</v>
      </c>
      <c r="F9" s="10"/>
      <c r="G9" s="10"/>
      <c r="H9" s="10">
        <f>H20+H10</f>
        <v>155500000</v>
      </c>
      <c r="I9" s="11"/>
      <c r="J9" s="11"/>
    </row>
    <row r="10" spans="1:10" ht="18" customHeight="1">
      <c r="A10" s="7" t="s">
        <v>22</v>
      </c>
      <c r="B10" s="12" t="s">
        <v>36</v>
      </c>
      <c r="C10" s="1"/>
      <c r="D10" s="8">
        <f>D11+D14+D15+D16+D17+D18+D19</f>
        <v>101</v>
      </c>
      <c r="E10" s="9">
        <f>E11+E14+E15+E16+E17+E18+E19</f>
        <v>19759.399999999998</v>
      </c>
      <c r="F10" s="10"/>
      <c r="G10" s="10"/>
      <c r="H10" s="10">
        <f>SUM(H11:H19)</f>
        <v>45400000</v>
      </c>
      <c r="I10" s="11"/>
      <c r="J10" s="11"/>
    </row>
    <row r="11" spans="1:10" ht="36.75" customHeight="1">
      <c r="A11" s="13">
        <v>1</v>
      </c>
      <c r="B11" s="14" t="s">
        <v>77</v>
      </c>
      <c r="C11" s="15" t="s">
        <v>5</v>
      </c>
      <c r="D11" s="16">
        <f>SUM(D12:D13)</f>
        <v>2</v>
      </c>
      <c r="E11" s="17">
        <f>SUM(E12:E13)</f>
        <v>478.7</v>
      </c>
      <c r="F11" s="18"/>
      <c r="G11" s="18"/>
      <c r="H11" s="18">
        <v>1000000</v>
      </c>
      <c r="I11" s="11"/>
      <c r="J11" s="11"/>
    </row>
    <row r="12" spans="1:10" s="62" customFormat="1" ht="18" customHeight="1" hidden="1">
      <c r="A12" s="56"/>
      <c r="B12" s="57" t="s">
        <v>20</v>
      </c>
      <c r="C12" s="15" t="s">
        <v>5</v>
      </c>
      <c r="D12" s="58">
        <v>1</v>
      </c>
      <c r="E12" s="59">
        <v>326.7</v>
      </c>
      <c r="F12" s="60"/>
      <c r="G12" s="60"/>
      <c r="H12" s="60"/>
      <c r="I12" s="61"/>
      <c r="J12" s="61"/>
    </row>
    <row r="13" spans="1:10" s="62" customFormat="1" ht="18" customHeight="1" hidden="1">
      <c r="A13" s="56"/>
      <c r="B13" s="63" t="s">
        <v>25</v>
      </c>
      <c r="C13" s="15" t="s">
        <v>5</v>
      </c>
      <c r="D13" s="58">
        <v>1</v>
      </c>
      <c r="E13" s="59">
        <v>152</v>
      </c>
      <c r="F13" s="60"/>
      <c r="G13" s="60"/>
      <c r="H13" s="60"/>
      <c r="I13" s="61"/>
      <c r="J13" s="61"/>
    </row>
    <row r="14" spans="1:10" ht="18" customHeight="1">
      <c r="A14" s="13">
        <v>2</v>
      </c>
      <c r="B14" s="19" t="s">
        <v>12</v>
      </c>
      <c r="C14" s="15" t="s">
        <v>5</v>
      </c>
      <c r="D14" s="16">
        <f>2+34</f>
        <v>36</v>
      </c>
      <c r="E14" s="17">
        <f>320+5013.8</f>
        <v>5333.8</v>
      </c>
      <c r="F14" s="18">
        <v>3500</v>
      </c>
      <c r="G14" s="20" t="s">
        <v>14</v>
      </c>
      <c r="H14" s="18">
        <f aca="true" t="shared" si="0" ref="H14:H19">ROUND(E14*F14*G14,-5)</f>
        <v>7500000</v>
      </c>
      <c r="I14" s="11"/>
      <c r="J14" s="47"/>
    </row>
    <row r="15" spans="1:10" ht="18" customHeight="1">
      <c r="A15" s="13">
        <v>3</v>
      </c>
      <c r="B15" s="19" t="s">
        <v>26</v>
      </c>
      <c r="C15" s="15" t="s">
        <v>5</v>
      </c>
      <c r="D15" s="21">
        <v>9</v>
      </c>
      <c r="E15" s="22">
        <v>2237.6</v>
      </c>
      <c r="F15" s="18">
        <v>6000</v>
      </c>
      <c r="G15" s="20" t="s">
        <v>11</v>
      </c>
      <c r="H15" s="18">
        <f t="shared" si="0"/>
        <v>6700000</v>
      </c>
      <c r="I15" s="11"/>
      <c r="J15" s="11"/>
    </row>
    <row r="16" spans="1:10" ht="18" customHeight="1">
      <c r="A16" s="15">
        <v>4</v>
      </c>
      <c r="B16" s="19" t="s">
        <v>33</v>
      </c>
      <c r="C16" s="15" t="s">
        <v>5</v>
      </c>
      <c r="D16" s="21">
        <v>23</v>
      </c>
      <c r="E16" s="22">
        <v>4451</v>
      </c>
      <c r="F16" s="18">
        <v>5700</v>
      </c>
      <c r="G16" s="20" t="s">
        <v>14</v>
      </c>
      <c r="H16" s="18">
        <f t="shared" si="0"/>
        <v>10100000</v>
      </c>
      <c r="I16" s="23"/>
      <c r="J16" s="11"/>
    </row>
    <row r="17" spans="1:10" ht="18" customHeight="1">
      <c r="A17" s="15">
        <v>5</v>
      </c>
      <c r="B17" s="19" t="s">
        <v>34</v>
      </c>
      <c r="C17" s="15" t="s">
        <v>5</v>
      </c>
      <c r="D17" s="21">
        <v>12</v>
      </c>
      <c r="E17" s="22">
        <v>2554.2</v>
      </c>
      <c r="F17" s="18">
        <v>6000</v>
      </c>
      <c r="G17" s="20" t="s">
        <v>14</v>
      </c>
      <c r="H17" s="18">
        <f t="shared" si="0"/>
        <v>6100000</v>
      </c>
      <c r="I17" s="23"/>
      <c r="J17" s="11"/>
    </row>
    <row r="18" spans="1:10" ht="18" customHeight="1">
      <c r="A18" s="13">
        <v>6</v>
      </c>
      <c r="B18" s="19" t="s">
        <v>35</v>
      </c>
      <c r="C18" s="15" t="s">
        <v>5</v>
      </c>
      <c r="D18" s="21">
        <v>4</v>
      </c>
      <c r="E18" s="22">
        <v>1473.1</v>
      </c>
      <c r="F18" s="18">
        <v>9000</v>
      </c>
      <c r="G18" s="20" t="s">
        <v>11</v>
      </c>
      <c r="H18" s="18">
        <f t="shared" si="0"/>
        <v>6600000</v>
      </c>
      <c r="I18" s="11"/>
      <c r="J18" s="11"/>
    </row>
    <row r="19" spans="1:10" ht="18" customHeight="1">
      <c r="A19" s="15">
        <v>7</v>
      </c>
      <c r="B19" s="19" t="s">
        <v>44</v>
      </c>
      <c r="C19" s="27" t="s">
        <v>3</v>
      </c>
      <c r="D19" s="21">
        <v>15</v>
      </c>
      <c r="E19" s="22">
        <v>3231</v>
      </c>
      <c r="F19" s="18">
        <v>5700</v>
      </c>
      <c r="G19" s="20" t="s">
        <v>14</v>
      </c>
      <c r="H19" s="18">
        <f t="shared" si="0"/>
        <v>7400000</v>
      </c>
      <c r="I19" s="11"/>
      <c r="J19" s="11"/>
    </row>
    <row r="20" spans="1:10" ht="18" customHeight="1">
      <c r="A20" s="7" t="s">
        <v>23</v>
      </c>
      <c r="B20" s="12" t="s">
        <v>37</v>
      </c>
      <c r="C20" s="1"/>
      <c r="D20" s="8">
        <f>D21+D25+D27+D32</f>
        <v>271</v>
      </c>
      <c r="E20" s="9">
        <f>E21+E25+E27+E32</f>
        <v>43386.38</v>
      </c>
      <c r="F20" s="10"/>
      <c r="G20" s="10"/>
      <c r="H20" s="10">
        <f>H21+H25+H27</f>
        <v>110100000</v>
      </c>
      <c r="I20" s="11"/>
      <c r="J20" s="11"/>
    </row>
    <row r="21" spans="1:10" ht="18" customHeight="1">
      <c r="A21" s="24" t="s">
        <v>2</v>
      </c>
      <c r="B21" s="25" t="s">
        <v>61</v>
      </c>
      <c r="C21" s="1"/>
      <c r="D21" s="8">
        <f>SUM(D22:D24)</f>
        <v>186</v>
      </c>
      <c r="E21" s="9">
        <f>SUM(E22:E24)</f>
        <v>31330.5</v>
      </c>
      <c r="F21" s="10"/>
      <c r="G21" s="10"/>
      <c r="H21" s="10">
        <f>SUM(H22:H24)</f>
        <v>95100000</v>
      </c>
      <c r="I21" s="11"/>
      <c r="J21" s="11"/>
    </row>
    <row r="22" spans="1:10" ht="18" customHeight="1">
      <c r="A22" s="40">
        <v>1</v>
      </c>
      <c r="B22" s="41" t="s">
        <v>57</v>
      </c>
      <c r="C22" s="40" t="s">
        <v>29</v>
      </c>
      <c r="D22" s="42">
        <v>70</v>
      </c>
      <c r="E22" s="43">
        <v>10993.5</v>
      </c>
      <c r="F22" s="18">
        <v>4500</v>
      </c>
      <c r="G22" s="20" t="s">
        <v>54</v>
      </c>
      <c r="H22" s="18">
        <f>ROUND(E22*F22*G22,-5)</f>
        <v>32200000</v>
      </c>
      <c r="I22" s="45">
        <v>42794</v>
      </c>
      <c r="J22" s="11"/>
    </row>
    <row r="23" spans="1:10" ht="18" customHeight="1">
      <c r="A23" s="40">
        <v>2</v>
      </c>
      <c r="B23" s="41" t="s">
        <v>58</v>
      </c>
      <c r="C23" s="40" t="s">
        <v>29</v>
      </c>
      <c r="D23" s="42">
        <v>60</v>
      </c>
      <c r="E23" s="43">
        <v>11235.2</v>
      </c>
      <c r="F23" s="18">
        <v>6000</v>
      </c>
      <c r="G23" s="20" t="s">
        <v>54</v>
      </c>
      <c r="H23" s="18">
        <f>ROUND(E23*F23*G23,-5)</f>
        <v>43800000</v>
      </c>
      <c r="I23" s="45">
        <v>42794</v>
      </c>
      <c r="J23" s="11"/>
    </row>
    <row r="24" spans="1:10" ht="18" customHeight="1">
      <c r="A24" s="40">
        <v>3</v>
      </c>
      <c r="B24" s="41" t="s">
        <v>59</v>
      </c>
      <c r="C24" s="40" t="s">
        <v>29</v>
      </c>
      <c r="D24" s="42">
        <v>56</v>
      </c>
      <c r="E24" s="43">
        <v>9101.8</v>
      </c>
      <c r="F24" s="44">
        <v>3500</v>
      </c>
      <c r="G24" s="20" t="s">
        <v>55</v>
      </c>
      <c r="H24" s="18">
        <f>ROUND(E24*F24*G24,-5)</f>
        <v>19100000</v>
      </c>
      <c r="I24" s="45">
        <v>42794</v>
      </c>
      <c r="J24" s="11"/>
    </row>
    <row r="25" spans="1:11" ht="18" customHeight="1">
      <c r="A25" s="7" t="s">
        <v>2</v>
      </c>
      <c r="B25" s="2" t="s">
        <v>60</v>
      </c>
      <c r="C25" s="24"/>
      <c r="D25" s="8">
        <f>SUM(D26:D26)</f>
        <v>13</v>
      </c>
      <c r="E25" s="29">
        <f>SUM(E26:E26)</f>
        <v>1945</v>
      </c>
      <c r="F25" s="10"/>
      <c r="G25" s="20"/>
      <c r="H25" s="10">
        <f>SUM(H26:H26)</f>
        <v>4700000</v>
      </c>
      <c r="I25" s="45"/>
      <c r="J25" s="40"/>
      <c r="K25" s="51"/>
    </row>
    <row r="26" spans="1:11" ht="18" customHeight="1">
      <c r="A26" s="15">
        <v>1</v>
      </c>
      <c r="B26" s="19" t="s">
        <v>45</v>
      </c>
      <c r="C26" s="27" t="s">
        <v>40</v>
      </c>
      <c r="D26" s="21">
        <v>13</v>
      </c>
      <c r="E26" s="22">
        <v>1945</v>
      </c>
      <c r="F26" s="18">
        <v>6000</v>
      </c>
      <c r="G26" s="20" t="s">
        <v>14</v>
      </c>
      <c r="H26" s="18">
        <f>ROUND(E26*F26*G26,-5)</f>
        <v>4700000</v>
      </c>
      <c r="I26" s="45"/>
      <c r="J26" s="40"/>
      <c r="K26" s="51"/>
    </row>
    <row r="27" spans="1:10" ht="18" customHeight="1">
      <c r="A27" s="7" t="s">
        <v>2</v>
      </c>
      <c r="B27" s="2" t="s">
        <v>38</v>
      </c>
      <c r="C27" s="24"/>
      <c r="D27" s="8">
        <f>SUM(D28:D31)</f>
        <v>31</v>
      </c>
      <c r="E27" s="29">
        <f>SUM(E28:E31)</f>
        <v>4347.88</v>
      </c>
      <c r="F27" s="10"/>
      <c r="G27" s="20"/>
      <c r="H27" s="10">
        <f>SUM(H28:H31)</f>
        <v>10300000</v>
      </c>
      <c r="I27" s="46"/>
      <c r="J27" s="11"/>
    </row>
    <row r="28" spans="1:10" ht="18" customHeight="1">
      <c r="A28" s="15">
        <v>1</v>
      </c>
      <c r="B28" s="19" t="s">
        <v>65</v>
      </c>
      <c r="C28" s="27" t="s">
        <v>40</v>
      </c>
      <c r="D28" s="21">
        <v>11</v>
      </c>
      <c r="E28" s="22">
        <v>1193.5</v>
      </c>
      <c r="F28" s="18">
        <v>6000</v>
      </c>
      <c r="G28" s="20" t="s">
        <v>11</v>
      </c>
      <c r="H28" s="18">
        <f>ROUND(E28*F28*G28,-5)</f>
        <v>3600000</v>
      </c>
      <c r="I28" s="46"/>
      <c r="J28" s="11"/>
    </row>
    <row r="29" spans="1:10" ht="18" customHeight="1">
      <c r="A29" s="15">
        <v>2</v>
      </c>
      <c r="B29" s="19" t="s">
        <v>12</v>
      </c>
      <c r="C29" s="27" t="s">
        <v>40</v>
      </c>
      <c r="D29" s="21">
        <v>17</v>
      </c>
      <c r="E29" s="22">
        <v>2804.7</v>
      </c>
      <c r="F29" s="18">
        <v>3000</v>
      </c>
      <c r="G29" s="20" t="s">
        <v>56</v>
      </c>
      <c r="H29" s="18">
        <f>ROUND(E29*F29*G29,-5)</f>
        <v>3800000</v>
      </c>
      <c r="I29" s="46"/>
      <c r="J29" s="11"/>
    </row>
    <row r="30" spans="1:10" ht="18" customHeight="1">
      <c r="A30" s="15">
        <v>3</v>
      </c>
      <c r="B30" s="19" t="s">
        <v>41</v>
      </c>
      <c r="C30" s="27" t="s">
        <v>40</v>
      </c>
      <c r="D30" s="21">
        <v>2</v>
      </c>
      <c r="E30" s="22">
        <v>184.68</v>
      </c>
      <c r="F30" s="18">
        <v>10000</v>
      </c>
      <c r="G30" s="20" t="s">
        <v>27</v>
      </c>
      <c r="H30" s="18">
        <f>ROUND(E30*F30*G30,-5)</f>
        <v>1800000</v>
      </c>
      <c r="I30" s="46"/>
      <c r="J30" s="11"/>
    </row>
    <row r="31" spans="1:10" ht="18" customHeight="1">
      <c r="A31" s="15">
        <v>4</v>
      </c>
      <c r="B31" s="19" t="s">
        <v>42</v>
      </c>
      <c r="C31" s="27" t="s">
        <v>40</v>
      </c>
      <c r="D31" s="21">
        <v>1</v>
      </c>
      <c r="E31" s="22">
        <v>165</v>
      </c>
      <c r="F31" s="18">
        <v>6500</v>
      </c>
      <c r="G31" s="20" t="s">
        <v>27</v>
      </c>
      <c r="H31" s="18">
        <f>ROUND(E31*F31*G31,-5)</f>
        <v>1100000</v>
      </c>
      <c r="I31" s="46"/>
      <c r="J31" s="11"/>
    </row>
    <row r="32" spans="1:10" ht="18" customHeight="1">
      <c r="A32" s="65" t="s">
        <v>7</v>
      </c>
      <c r="B32" s="64" t="s">
        <v>68</v>
      </c>
      <c r="C32" s="27"/>
      <c r="D32" s="8">
        <f>SUM(D33:D33)</f>
        <v>41</v>
      </c>
      <c r="E32" s="29">
        <f>SUM(E33:E33)</f>
        <v>5763</v>
      </c>
      <c r="F32" s="18"/>
      <c r="G32" s="20"/>
      <c r="H32" s="10">
        <f>SUM(H33:H33)</f>
        <v>9200000</v>
      </c>
      <c r="I32" s="46"/>
      <c r="J32" s="11"/>
    </row>
    <row r="33" spans="1:10" ht="18" customHeight="1">
      <c r="A33" s="15">
        <v>1</v>
      </c>
      <c r="B33" s="41" t="s">
        <v>39</v>
      </c>
      <c r="C33" s="27"/>
      <c r="D33" s="42">
        <v>41</v>
      </c>
      <c r="E33" s="43">
        <v>5763</v>
      </c>
      <c r="F33" s="44">
        <v>4000</v>
      </c>
      <c r="G33" s="20" t="s">
        <v>14</v>
      </c>
      <c r="H33" s="18">
        <f>ROUND(E33*F33*G33,-5)</f>
        <v>9200000</v>
      </c>
      <c r="I33" s="46"/>
      <c r="J33" s="11"/>
    </row>
    <row r="34" spans="1:10" s="50" customFormat="1" ht="18" customHeight="1">
      <c r="A34" s="30" t="s">
        <v>4</v>
      </c>
      <c r="B34" s="2" t="s">
        <v>8</v>
      </c>
      <c r="C34" s="2"/>
      <c r="D34" s="33"/>
      <c r="E34" s="34"/>
      <c r="F34" s="35"/>
      <c r="G34" s="32"/>
      <c r="H34" s="10">
        <f>SUM(H35:H36)</f>
        <v>85385000</v>
      </c>
      <c r="I34" s="32"/>
      <c r="J34" s="11"/>
    </row>
    <row r="35" spans="1:10" s="3" customFormat="1" ht="18" customHeight="1">
      <c r="A35" s="40">
        <v>1</v>
      </c>
      <c r="B35" s="11" t="s">
        <v>21</v>
      </c>
      <c r="C35" s="40" t="s">
        <v>29</v>
      </c>
      <c r="D35" s="11"/>
      <c r="E35" s="37"/>
      <c r="F35" s="11"/>
      <c r="G35" s="37"/>
      <c r="H35" s="18">
        <v>60500000</v>
      </c>
      <c r="I35" s="11"/>
      <c r="J35" s="26" t="s">
        <v>31</v>
      </c>
    </row>
    <row r="36" spans="1:10" s="3" customFormat="1" ht="18" customHeight="1">
      <c r="A36" s="40">
        <v>2</v>
      </c>
      <c r="B36" s="11" t="s">
        <v>39</v>
      </c>
      <c r="C36" s="40"/>
      <c r="D36" s="11"/>
      <c r="E36" s="37"/>
      <c r="F36" s="11"/>
      <c r="G36" s="37"/>
      <c r="H36" s="18">
        <v>24885000</v>
      </c>
      <c r="I36" s="11"/>
      <c r="J36" s="26"/>
    </row>
    <row r="37" spans="1:10" s="3" customFormat="1" ht="18" customHeight="1">
      <c r="A37" s="15"/>
      <c r="B37" s="30" t="s">
        <v>53</v>
      </c>
      <c r="C37" s="2"/>
      <c r="D37" s="8"/>
      <c r="E37" s="29"/>
      <c r="F37" s="35"/>
      <c r="G37" s="32"/>
      <c r="H37" s="10">
        <f>H9+H32+H34</f>
        <v>250085000</v>
      </c>
      <c r="I37" s="18"/>
      <c r="J37" s="36"/>
    </row>
    <row r="38" spans="1:11" s="5" customFormat="1" ht="18" customHeight="1">
      <c r="A38" s="30" t="s">
        <v>66</v>
      </c>
      <c r="B38" s="2" t="s">
        <v>67</v>
      </c>
      <c r="C38" s="37"/>
      <c r="D38" s="37"/>
      <c r="E38" s="37"/>
      <c r="F38" s="37"/>
      <c r="G38" s="37"/>
      <c r="H38" s="39">
        <f>SUM(H39:H56)</f>
        <v>1358820000</v>
      </c>
      <c r="I38" s="28"/>
      <c r="J38" s="37"/>
      <c r="K38" s="52"/>
    </row>
    <row r="39" spans="1:11" s="6" customFormat="1" ht="18" customHeight="1">
      <c r="A39" s="40">
        <v>1</v>
      </c>
      <c r="B39" s="41" t="s">
        <v>69</v>
      </c>
      <c r="C39" s="40" t="s">
        <v>29</v>
      </c>
      <c r="D39" s="42">
        <v>96</v>
      </c>
      <c r="E39" s="43">
        <v>17879</v>
      </c>
      <c r="F39" s="18">
        <v>4500</v>
      </c>
      <c r="G39" s="20"/>
      <c r="H39" s="18">
        <f>ROUND(E39*F39,-5)</f>
        <v>80500000</v>
      </c>
      <c r="I39" s="45">
        <v>43038</v>
      </c>
      <c r="J39" s="37"/>
      <c r="K39" s="49"/>
    </row>
    <row r="40" spans="1:11" s="6" customFormat="1" ht="18" customHeight="1">
      <c r="A40" s="40">
        <v>2</v>
      </c>
      <c r="B40" s="41" t="s">
        <v>70</v>
      </c>
      <c r="C40" s="40" t="s">
        <v>29</v>
      </c>
      <c r="D40" s="42">
        <v>124</v>
      </c>
      <c r="E40" s="43">
        <v>20062.5</v>
      </c>
      <c r="F40" s="18">
        <v>6000</v>
      </c>
      <c r="G40" s="20"/>
      <c r="H40" s="18">
        <f aca="true" t="shared" si="1" ref="H40:H46">ROUND(E40*F40,-5)</f>
        <v>120400000</v>
      </c>
      <c r="I40" s="45">
        <v>43038</v>
      </c>
      <c r="J40" s="37"/>
      <c r="K40" s="49"/>
    </row>
    <row r="41" spans="1:11" s="6" customFormat="1" ht="18" customHeight="1">
      <c r="A41" s="40">
        <v>3</v>
      </c>
      <c r="B41" s="41" t="s">
        <v>71</v>
      </c>
      <c r="C41" s="40" t="s">
        <v>29</v>
      </c>
      <c r="D41" s="42">
        <v>26</v>
      </c>
      <c r="E41" s="43">
        <v>4477.9</v>
      </c>
      <c r="F41" s="44">
        <v>3500</v>
      </c>
      <c r="G41" s="20"/>
      <c r="H41" s="18">
        <f t="shared" si="1"/>
        <v>15700000</v>
      </c>
      <c r="I41" s="45">
        <v>43038</v>
      </c>
      <c r="J41" s="37"/>
      <c r="K41" s="49"/>
    </row>
    <row r="42" spans="1:11" s="6" customFormat="1" ht="18" customHeight="1">
      <c r="A42" s="40">
        <v>4</v>
      </c>
      <c r="B42" s="41" t="s">
        <v>72</v>
      </c>
      <c r="C42" s="40" t="s">
        <v>29</v>
      </c>
      <c r="D42" s="42">
        <v>44</v>
      </c>
      <c r="E42" s="43">
        <v>15717.5</v>
      </c>
      <c r="F42" s="44">
        <v>6000</v>
      </c>
      <c r="G42" s="20"/>
      <c r="H42" s="18">
        <f t="shared" si="1"/>
        <v>94300000</v>
      </c>
      <c r="I42" s="45">
        <v>43038</v>
      </c>
      <c r="J42" s="37"/>
      <c r="K42" s="49"/>
    </row>
    <row r="43" spans="1:11" s="6" customFormat="1" ht="18" customHeight="1">
      <c r="A43" s="40">
        <v>5</v>
      </c>
      <c r="B43" s="19" t="s">
        <v>75</v>
      </c>
      <c r="C43" s="27" t="s">
        <v>3</v>
      </c>
      <c r="D43" s="21">
        <v>5</v>
      </c>
      <c r="E43" s="22">
        <v>1157.2</v>
      </c>
      <c r="F43" s="18">
        <v>5700</v>
      </c>
      <c r="G43" s="20"/>
      <c r="H43" s="18">
        <f t="shared" si="1"/>
        <v>6600000</v>
      </c>
      <c r="I43" s="46" t="s">
        <v>49</v>
      </c>
      <c r="J43" s="37"/>
      <c r="K43" s="49"/>
    </row>
    <row r="44" spans="1:11" s="6" customFormat="1" ht="18" customHeight="1">
      <c r="A44" s="40">
        <v>6</v>
      </c>
      <c r="B44" s="19" t="s">
        <v>73</v>
      </c>
      <c r="C44" s="27" t="s">
        <v>3</v>
      </c>
      <c r="D44" s="21">
        <v>58</v>
      </c>
      <c r="E44" s="22">
        <v>9116.9</v>
      </c>
      <c r="F44" s="18">
        <v>6000</v>
      </c>
      <c r="G44" s="20"/>
      <c r="H44" s="18">
        <f t="shared" si="1"/>
        <v>54700000</v>
      </c>
      <c r="I44" s="46" t="s">
        <v>49</v>
      </c>
      <c r="J44" s="37"/>
      <c r="K44" s="49"/>
    </row>
    <row r="45" spans="1:11" s="6" customFormat="1" ht="18" customHeight="1">
      <c r="A45" s="40">
        <v>7</v>
      </c>
      <c r="B45" s="19" t="s">
        <v>74</v>
      </c>
      <c r="C45" s="27" t="s">
        <v>3</v>
      </c>
      <c r="D45" s="21">
        <v>170</v>
      </c>
      <c r="E45" s="22">
        <f>8751+11108</f>
        <v>19859</v>
      </c>
      <c r="F45" s="18">
        <v>3000</v>
      </c>
      <c r="G45" s="20"/>
      <c r="H45" s="18">
        <f t="shared" si="1"/>
        <v>59600000</v>
      </c>
      <c r="I45" s="46" t="s">
        <v>49</v>
      </c>
      <c r="J45" s="37"/>
      <c r="K45" s="49"/>
    </row>
    <row r="46" spans="1:11" s="6" customFormat="1" ht="18" customHeight="1">
      <c r="A46" s="40">
        <v>8</v>
      </c>
      <c r="B46" s="19" t="s">
        <v>76</v>
      </c>
      <c r="C46" s="27" t="s">
        <v>40</v>
      </c>
      <c r="D46" s="21">
        <v>12</v>
      </c>
      <c r="E46" s="22">
        <v>2677</v>
      </c>
      <c r="F46" s="18">
        <v>3000</v>
      </c>
      <c r="G46" s="20"/>
      <c r="H46" s="18">
        <f t="shared" si="1"/>
        <v>8000000</v>
      </c>
      <c r="I46" s="46">
        <v>42916</v>
      </c>
      <c r="J46" s="53" t="s">
        <v>50</v>
      </c>
      <c r="K46" s="49"/>
    </row>
    <row r="47" spans="1:11" s="6" customFormat="1" ht="18" customHeight="1">
      <c r="A47" s="40">
        <v>9</v>
      </c>
      <c r="B47" s="26" t="s">
        <v>43</v>
      </c>
      <c r="C47" s="15" t="s">
        <v>5</v>
      </c>
      <c r="D47" s="16">
        <v>1</v>
      </c>
      <c r="E47" s="22">
        <v>12367</v>
      </c>
      <c r="F47" s="38">
        <f>2875*2</f>
        <v>5750</v>
      </c>
      <c r="G47" s="38"/>
      <c r="H47" s="18">
        <f aca="true" t="shared" si="2" ref="H47:H53">ROUND(E47*F47,-5)</f>
        <v>71100000</v>
      </c>
      <c r="I47" s="31"/>
      <c r="J47" s="11"/>
      <c r="K47" s="49"/>
    </row>
    <row r="48" spans="1:11" s="51" customFormat="1" ht="18" customHeight="1">
      <c r="A48" s="40">
        <v>10</v>
      </c>
      <c r="B48" s="19" t="s">
        <v>47</v>
      </c>
      <c r="C48" s="15" t="s">
        <v>5</v>
      </c>
      <c r="D48" s="16">
        <v>1</v>
      </c>
      <c r="E48" s="22">
        <v>940.76</v>
      </c>
      <c r="F48" s="35">
        <v>35750</v>
      </c>
      <c r="G48" s="35"/>
      <c r="H48" s="18">
        <f t="shared" si="2"/>
        <v>33600000</v>
      </c>
      <c r="I48" s="31"/>
      <c r="J48" s="11"/>
      <c r="K48" s="4"/>
    </row>
    <row r="49" spans="1:11" s="51" customFormat="1" ht="18" customHeight="1">
      <c r="A49" s="40">
        <v>11</v>
      </c>
      <c r="B49" s="19" t="s">
        <v>19</v>
      </c>
      <c r="C49" s="15" t="s">
        <v>5</v>
      </c>
      <c r="D49" s="16">
        <v>1</v>
      </c>
      <c r="E49" s="22">
        <v>599.7</v>
      </c>
      <c r="F49" s="35">
        <v>76200</v>
      </c>
      <c r="G49" s="35"/>
      <c r="H49" s="18">
        <f t="shared" si="2"/>
        <v>45700000</v>
      </c>
      <c r="I49" s="31"/>
      <c r="J49" s="11"/>
      <c r="K49" s="4"/>
    </row>
    <row r="50" spans="1:11" s="51" customFormat="1" ht="18" customHeight="1">
      <c r="A50" s="40">
        <v>12</v>
      </c>
      <c r="B50" s="19" t="s">
        <v>64</v>
      </c>
      <c r="C50" s="15"/>
      <c r="D50" s="16">
        <v>1</v>
      </c>
      <c r="E50" s="22">
        <v>718.2</v>
      </c>
      <c r="F50" s="35">
        <v>20000</v>
      </c>
      <c r="G50" s="35"/>
      <c r="H50" s="18">
        <f t="shared" si="2"/>
        <v>14400000</v>
      </c>
      <c r="I50" s="31"/>
      <c r="J50" s="11"/>
      <c r="K50" s="4"/>
    </row>
    <row r="51" spans="1:11" s="51" customFormat="1" ht="18" customHeight="1">
      <c r="A51" s="40">
        <v>13</v>
      </c>
      <c r="B51" s="19" t="s">
        <v>63</v>
      </c>
      <c r="C51" s="15"/>
      <c r="D51" s="16">
        <v>1</v>
      </c>
      <c r="E51" s="22">
        <v>731</v>
      </c>
      <c r="F51" s="35">
        <v>45000</v>
      </c>
      <c r="G51" s="35"/>
      <c r="H51" s="18">
        <f t="shared" si="2"/>
        <v>32900000</v>
      </c>
      <c r="I51" s="31"/>
      <c r="J51" s="11"/>
      <c r="K51" s="4"/>
    </row>
    <row r="52" spans="1:10" ht="18" customHeight="1">
      <c r="A52" s="40">
        <v>14</v>
      </c>
      <c r="B52" s="26" t="s">
        <v>17</v>
      </c>
      <c r="C52" s="15" t="s">
        <v>5</v>
      </c>
      <c r="D52" s="16">
        <v>1</v>
      </c>
      <c r="E52" s="22">
        <v>4251.2</v>
      </c>
      <c r="F52" s="35">
        <v>2500</v>
      </c>
      <c r="G52" s="37"/>
      <c r="H52" s="18">
        <f t="shared" si="2"/>
        <v>10600000</v>
      </c>
      <c r="I52" s="11"/>
      <c r="J52" s="11"/>
    </row>
    <row r="53" spans="1:10" ht="18" customHeight="1">
      <c r="A53" s="40">
        <v>15</v>
      </c>
      <c r="B53" s="26" t="s">
        <v>28</v>
      </c>
      <c r="C53" s="15" t="s">
        <v>5</v>
      </c>
      <c r="D53" s="16">
        <v>1</v>
      </c>
      <c r="E53" s="22">
        <v>24099.7</v>
      </c>
      <c r="F53" s="44">
        <v>5400</v>
      </c>
      <c r="G53" s="37"/>
      <c r="H53" s="48">
        <f t="shared" si="2"/>
        <v>130100000</v>
      </c>
      <c r="I53" s="11"/>
      <c r="J53" s="11"/>
    </row>
    <row r="54" spans="1:10" ht="18" customHeight="1">
      <c r="A54" s="40">
        <v>16</v>
      </c>
      <c r="B54" s="26" t="s">
        <v>62</v>
      </c>
      <c r="C54" s="40" t="s">
        <v>29</v>
      </c>
      <c r="D54" s="16">
        <v>1</v>
      </c>
      <c r="E54" s="22"/>
      <c r="F54" s="44"/>
      <c r="G54" s="37"/>
      <c r="H54" s="48">
        <v>157620000</v>
      </c>
      <c r="I54" s="11"/>
      <c r="J54" s="11" t="s">
        <v>46</v>
      </c>
    </row>
    <row r="55" spans="1:10" ht="18" customHeight="1">
      <c r="A55" s="40">
        <v>17</v>
      </c>
      <c r="B55" s="11" t="s">
        <v>30</v>
      </c>
      <c r="C55" s="15" t="s">
        <v>48</v>
      </c>
      <c r="D55" s="15">
        <v>1</v>
      </c>
      <c r="E55" s="37"/>
      <c r="F55" s="11"/>
      <c r="G55" s="37"/>
      <c r="H55" s="18">
        <v>380000000</v>
      </c>
      <c r="I55" s="11"/>
      <c r="J55" s="26" t="s">
        <v>32</v>
      </c>
    </row>
    <row r="56" spans="1:10" ht="34.5" customHeight="1">
      <c r="A56" s="40">
        <v>18</v>
      </c>
      <c r="B56" s="54" t="s">
        <v>51</v>
      </c>
      <c r="C56" s="15" t="s">
        <v>48</v>
      </c>
      <c r="D56" s="15">
        <v>1</v>
      </c>
      <c r="E56" s="37"/>
      <c r="F56" s="11"/>
      <c r="G56" s="37"/>
      <c r="H56" s="18">
        <v>43000000</v>
      </c>
      <c r="I56" s="11"/>
      <c r="J56" s="55" t="s">
        <v>52</v>
      </c>
    </row>
    <row r="57" ht="31.5" customHeight="1"/>
  </sheetData>
  <sheetProtection/>
  <mergeCells count="14">
    <mergeCell ref="E7:E8"/>
    <mergeCell ref="A5:I5"/>
    <mergeCell ref="C7:C8"/>
    <mergeCell ref="I7:I8"/>
    <mergeCell ref="A4:H4"/>
    <mergeCell ref="F7:F8"/>
    <mergeCell ref="H7:H8"/>
    <mergeCell ref="G7:G8"/>
    <mergeCell ref="J7:J8"/>
    <mergeCell ref="A3:J3"/>
    <mergeCell ref="A7:A8"/>
    <mergeCell ref="B7:B8"/>
    <mergeCell ref="A6:H6"/>
    <mergeCell ref="D7:D8"/>
  </mergeCells>
  <printOptions/>
  <pageMargins left="0.47" right="0.2362204724409449" top="0.34" bottom="0.2" header="0.28" footer="0.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minhthong</dc:creator>
  <cp:keywords/>
  <dc:description/>
  <cp:lastModifiedBy>Admin</cp:lastModifiedBy>
  <cp:lastPrinted>2016-12-28T14:38:40Z</cp:lastPrinted>
  <dcterms:created xsi:type="dcterms:W3CDTF">2010-11-21T23:39:42Z</dcterms:created>
  <dcterms:modified xsi:type="dcterms:W3CDTF">2017-01-03T08:56:22Z</dcterms:modified>
  <cp:category/>
  <cp:version/>
  <cp:contentType/>
  <cp:contentStatus/>
</cp:coreProperties>
</file>